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Лист 1" sheetId="1" r:id="rId1"/>
  </sheets>
  <definedNames>
    <definedName name="_xlnm.Print_Area" localSheetId="0">'Лист 1'!$A$1:$T$45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38" i="1"/>
  <c r="Q38"/>
  <c r="J38"/>
  <c r="R36"/>
  <c r="Q36"/>
  <c r="J36"/>
  <c r="I36"/>
  <c r="H36"/>
  <c r="I35"/>
  <c r="K33"/>
  <c r="R24"/>
  <c r="Q24"/>
  <c r="J24"/>
  <c r="I24"/>
  <c r="H24"/>
  <c r="H20" s="1"/>
  <c r="K22"/>
  <c r="K21" s="1"/>
  <c r="I22"/>
  <c r="I19" s="1"/>
  <c r="I16" s="1"/>
  <c r="R21"/>
  <c r="Q21"/>
  <c r="Q20" s="1"/>
  <c r="M21"/>
  <c r="L21"/>
  <c r="J21"/>
  <c r="I21"/>
  <c r="I20" s="1"/>
  <c r="H21"/>
  <c r="R20"/>
  <c r="R19" s="1"/>
  <c r="M20"/>
  <c r="L20"/>
  <c r="K20"/>
  <c r="J20"/>
  <c r="M19"/>
  <c r="M16" s="1"/>
  <c r="L19"/>
  <c r="L16" s="1"/>
  <c r="K19"/>
  <c r="J19"/>
  <c r="J16" s="1"/>
  <c r="H19"/>
  <c r="K18"/>
  <c r="J18"/>
  <c r="I18"/>
  <c r="H18"/>
  <c r="H16" s="1"/>
  <c r="J17"/>
  <c r="R16"/>
  <c r="K16"/>
  <c r="Q19" l="1"/>
  <c r="Q16"/>
</calcChain>
</file>

<file path=xl/sharedStrings.xml><?xml version="1.0" encoding="utf-8"?>
<sst xmlns="http://schemas.openxmlformats.org/spreadsheetml/2006/main" count="106" uniqueCount="78">
  <si>
    <t xml:space="preserve">Приложение </t>
  </si>
  <si>
    <t>к постановлению Администрации</t>
  </si>
  <si>
    <t>Усть-Абаканского муниципального района</t>
  </si>
  <si>
    <t>Республики Хакасия</t>
  </si>
  <si>
    <t>«Приложение 3</t>
  </si>
  <si>
    <t xml:space="preserve">к текстовой части </t>
  </si>
  <si>
    <t>муниципальной программы «Развитие туризма в Усть-Абаканском районе»</t>
  </si>
  <si>
    <t xml:space="preserve">РЕСУРСНОЕ ОБЕСПЕЧЕНИЕ </t>
  </si>
  <si>
    <t>реализации муниципальной программы</t>
  </si>
  <si>
    <t>Статус № п/п</t>
  </si>
  <si>
    <t>Наименование                                                                                            муниципальной программы, 
основных мероприятий,
мероприятий</t>
  </si>
  <si>
    <t>Ответственный исполнитель, соисполнители</t>
  </si>
  <si>
    <t>Код бюджетной классификации &lt;2&gt;</t>
  </si>
  <si>
    <t>Объемы бюджетных ассигнований по годам, рублей</t>
  </si>
  <si>
    <t xml:space="preserve">Ожидаемый результат </t>
  </si>
  <si>
    <t>Основные направления реализации</t>
  </si>
  <si>
    <t>Связь с показателями муниципальной программы (номер показателя, характеризующего результат реализации основного мероприятия)</t>
  </si>
  <si>
    <t>ГРБС</t>
  </si>
  <si>
    <t>ЗзПр</t>
  </si>
  <si>
    <t>ЦСР</t>
  </si>
  <si>
    <t>ВР</t>
  </si>
  <si>
    <t>Муниципальная программа «Развитие туризма в Усть-Абаканском районе»</t>
  </si>
  <si>
    <t>Всего по муниципальной программе, в том числе</t>
  </si>
  <si>
    <t>х</t>
  </si>
  <si>
    <t>Федеральный бюджет</t>
  </si>
  <si>
    <t xml:space="preserve">Республиканский бюджет </t>
  </si>
  <si>
    <t xml:space="preserve">Районный бюджет </t>
  </si>
  <si>
    <t>УКМПСТ</t>
  </si>
  <si>
    <t xml:space="preserve"> </t>
  </si>
  <si>
    <t>Основное мероприятие 1. Обеспечение развития отрасли туризма</t>
  </si>
  <si>
    <t>40001 00000</t>
  </si>
  <si>
    <t>Увеличение количества туристов, посетивших Усть-Абаканский район, до 25,6 тыс. человек;
Увеличение количества иностранных граждан, посетивших Усть-Абаканский район, до 1050 человек;
Увеличение количества выставочных экспозиций в рамках участия в региональных, международных выставках, форумах, конференциях, слетах туристической направленности до 8 ед.</t>
  </si>
  <si>
    <t>Мероприятие 1.1. Обеспечение деятельности подведомственных учреждений (муниципальное автономное учреждение "Музей "Древние курганы Салбыкской степи").</t>
  </si>
  <si>
    <t>0801</t>
  </si>
  <si>
    <t>40001 01380</t>
  </si>
  <si>
    <t>Обеспечение деятельности МАУК «Музей «Салбык»</t>
  </si>
  <si>
    <t>-</t>
  </si>
  <si>
    <t>Мероприятие 1.1.2 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</si>
  <si>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(республиканский бюджет)</t>
    </r>
  </si>
  <si>
    <t>40001 79120</t>
  </si>
  <si>
    <t>Основное мероприятие 2. Содействие формированию туристической инфраструктуры и материально-технической базы.</t>
  </si>
  <si>
    <t>Мероприятие 2.1. Мероприятия в области туризма.</t>
  </si>
  <si>
    <t xml:space="preserve">УКМПСТ </t>
  </si>
  <si>
    <t>40002 22320</t>
  </si>
  <si>
    <t>Приобретение интерактивного оборудования, комплектование фондов музея, обустройство объектов туристического показа, обеспечение безопасности музейного фонда и развитие музеев</t>
  </si>
  <si>
    <t>Мероприятие 2.2. Обеспечение безопасности музейного фонда и развитие музеев.</t>
  </si>
  <si>
    <t>Приобретение генератора, археологической песочницы</t>
  </si>
  <si>
    <t>Мероприятие 2.3. Укрепление материально-технической базы.</t>
  </si>
  <si>
    <t>Изготовление столов и лавок</t>
  </si>
  <si>
    <t>Мероприятие 2.4. Укрепление материально-технической базы муниципальных учреждений в сфере культуры.</t>
  </si>
  <si>
    <t>Укрепление МТБ (Интерактивный стол, беседки, 3D-очки)</t>
  </si>
  <si>
    <t>Мероприятие 2.5. Укрепление материально-технической базы муниципальных учреждений в сфере культуры. (софинансирование)</t>
  </si>
  <si>
    <t>Мероприятие 2.6. Разработка проектно-сметной документации на строительство объектов муниципальной собственности в сфере культуры.</t>
  </si>
  <si>
    <t>Разработка проектно-сметной документации на строительство музейного центра</t>
  </si>
  <si>
    <t>Мероприятие 2.7. Разработка проектно-сметной документации на строительство объектов муниципальной собственности в сфере культуры. (софинансирование)</t>
  </si>
  <si>
    <t>Мероприятие 2.6. Строительство, реконструкция объектов муниципалной собственности, в том числе разработка проектно-сметной документации</t>
  </si>
  <si>
    <t>40002 22170</t>
  </si>
  <si>
    <r>
      <rPr>
        <sz val="12"/>
        <rFont val="Times New Roman"/>
        <family val="1"/>
        <charset val="204"/>
      </rPr>
      <t xml:space="preserve">Проектно-сметная документация на строительство сетей для электроснабжения </t>
    </r>
    <r>
      <rPr>
        <sz val="12"/>
        <color rgb="FF000000"/>
        <rFont val="Times New Roman"/>
        <family val="1"/>
        <charset val="1"/>
      </rPr>
      <t>МАУК «Музей «Салбык»</t>
    </r>
  </si>
  <si>
    <t>Мероприятие 2.7. Развитие музеев под открытым небом, в том числе разработка проектно-сметной документации</t>
  </si>
  <si>
    <t>40002 71180</t>
  </si>
  <si>
    <r>
      <rPr>
        <sz val="12"/>
        <rFont val="PT Astra Serif"/>
        <family val="1"/>
        <charset val="1"/>
      </rPr>
      <t xml:space="preserve">Капитальный ремонт </t>
    </r>
    <r>
      <rPr>
        <sz val="12"/>
        <color rgb="FF000000"/>
        <rFont val="Times New Roman"/>
        <family val="1"/>
        <charset val="1"/>
      </rPr>
      <t>МАУК "Музей "Салбык"</t>
    </r>
    <r>
      <rPr>
        <sz val="12"/>
        <rFont val="Times New Roman"/>
        <family val="1"/>
        <charset val="204"/>
      </rPr>
      <t xml:space="preserve"> (2023 год); Разработка ПСД смотровой площадки (2024 год); Капитальный ремонт ограждения МАУК "Музей "Салбык" (2025 год)</t>
    </r>
  </si>
  <si>
    <t>Мероприятие 2.8. Развитие музеев под открытым небом, в том числе разработка проектно-сметной документации (софинансирование)</t>
  </si>
  <si>
    <t>40002 S1180</t>
  </si>
  <si>
    <t>Мероприятие 2.9. Создание условий для формирования туристической инфраструктуры</t>
  </si>
  <si>
    <t>- Монтаж электрооборудования на территории МАУК «Музей «Салбык»;                                                             - проведение историко-культурной экспертизы земельного участка для строительства автомобильной дороги;                                                                               - проведение работ по уточнению границ объекта культурного наследия федерального значения «Курганная группа Салбык».</t>
  </si>
  <si>
    <t>Основное мероприятие 3. Организация, координация туристической деятельности и продвижения туристического продукта.</t>
  </si>
  <si>
    <t>Мероприятие 3.1. Мероприятия в области туризма.</t>
  </si>
  <si>
    <t>40003 22320</t>
  </si>
  <si>
    <r>
      <rPr>
        <sz val="12"/>
        <color rgb="FF000000"/>
        <rFont val="Times New Roman"/>
        <family val="1"/>
        <charset val="204"/>
      </rPr>
      <t xml:space="preserve">Организация и проведение событийных мероприятий в сфере туризма;
изготовление полиграфической продукции;
</t>
    </r>
    <r>
      <rPr>
        <sz val="12"/>
        <rFont val="Times New Roman"/>
        <family val="1"/>
        <charset val="204"/>
      </rPr>
      <t>участие в выставках, форумах, конференциях туристической направленности</t>
    </r>
  </si>
  <si>
    <t>Основное мероприятие 4. Региональный проект «Культурная среда»</t>
  </si>
  <si>
    <t>Мероприятие 4.1. Техническое оснащение региональных и муниципальных
музеев (в том числе софинансирование с республиканским  бюджетом)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</si>
  <si>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8"/>
        <color rgb="FF000000"/>
        <rFont val="Times New Roman"/>
        <family val="1"/>
        <charset val="204"/>
      </rPr>
      <t>(федеральный бюджет)</t>
    </r>
  </si>
  <si>
    <t>400А1 55900</t>
  </si>
  <si>
    <r>
      <rPr>
        <sz val="12"/>
        <color rgb="FF000000"/>
        <rFont val="Times New Roman"/>
        <family val="1"/>
        <charset val="204"/>
      </rPr>
      <t xml:space="preserve">Техническое оснащение </t>
    </r>
    <r>
      <rPr>
        <sz val="12"/>
        <color rgb="FF000000"/>
        <rFont val="Times New Roman"/>
        <family val="1"/>
        <charset val="1"/>
      </rPr>
      <t>МАУК «Музей «Салбык»</t>
    </r>
    <r>
      <rPr>
        <sz val="12"/>
        <color rgb="FF000000"/>
        <rFont val="Times New Roman"/>
        <family val="1"/>
        <charset val="204"/>
      </rPr>
      <t xml:space="preserve"> (Приобретение оборудования и технических средств, необходимых для осуществления экспозиционно-выставочной деятельности)</t>
    </r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</si>
  <si>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
Усть-Абаканского муниципального района Республики Хакасия</t>
  </si>
  <si>
    <t xml:space="preserve">Н.А. Потылицына </t>
  </si>
  <si>
    <t>Н.А. Потылицына</t>
  </si>
  <si>
    <t>от 21.11.2025г. № 1107-п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</si>
</sst>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rgb="FF000000"/>
      <name val="Calibri"/>
      <family val="2"/>
      <charset val="204"/>
    </font>
    <font>
      <sz val="11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b/>
      <sz val="18"/>
      <color rgb="FF000000"/>
      <name val="PT Astra Serif"/>
      <family val="1"/>
      <charset val="1"/>
    </font>
    <font>
      <u/>
      <sz val="12"/>
      <color rgb="FF0000FF"/>
      <name val="PT Astra Serif"/>
      <family val="1"/>
      <charset val="1"/>
    </font>
    <font>
      <u/>
      <sz val="11"/>
      <color rgb="FF0000FF"/>
      <name val="Calibri"/>
      <family val="2"/>
      <charset val="204"/>
    </font>
    <font>
      <sz val="10"/>
      <color rgb="FF000000"/>
      <name val="PT Astra Serif"/>
      <family val="1"/>
      <charset val="1"/>
    </font>
    <font>
      <b/>
      <sz val="12"/>
      <color rgb="FF000000"/>
      <name val="PT Astra Serif"/>
      <family val="1"/>
      <charset val="1"/>
    </font>
    <font>
      <i/>
      <sz val="12"/>
      <color rgb="FF000000"/>
      <name val="PT Astra Serif"/>
      <family val="1"/>
      <charset val="1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rgb="FF000000"/>
      <name val="PT Astra Serif"/>
      <family val="1"/>
      <charset val="1"/>
    </font>
    <font>
      <sz val="12"/>
      <name val="PT Astra Serif"/>
      <family val="1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79">
    <xf numFmtId="0" fontId="0" fillId="0" borderId="0" xfId="0"/>
    <xf numFmtId="0" fontId="1" fillId="0" borderId="0" xfId="0" applyFont="1" applyAlignment="1" applyProtection="1"/>
    <xf numFmtId="4" fontId="1" fillId="0" borderId="0" xfId="0" applyNumberFormat="1" applyFont="1" applyAlignment="1" applyProtection="1"/>
    <xf numFmtId="4" fontId="1" fillId="2" borderId="0" xfId="0" applyNumberFormat="1" applyFont="1" applyFill="1" applyAlignment="1" applyProtection="1"/>
    <xf numFmtId="0" fontId="1" fillId="2" borderId="0" xfId="0" applyFont="1" applyFill="1" applyAlignment="1" applyProtection="1"/>
    <xf numFmtId="0" fontId="2" fillId="0" borderId="0" xfId="0" applyFont="1" applyAlignment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4" fontId="1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8" fillId="0" borderId="1" xfId="0" applyFont="1" applyBorder="1" applyAlignment="1" applyProtection="1">
      <alignment wrapText="1"/>
    </xf>
    <xf numFmtId="0" fontId="2" fillId="0" borderId="1" xfId="0" applyFont="1" applyBorder="1" applyAlignment="1" applyProtection="1">
      <alignment horizontal="center" wrapText="1"/>
    </xf>
    <xf numFmtId="4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center" vertical="top" wrapText="1"/>
    </xf>
    <xf numFmtId="3" fontId="8" fillId="0" borderId="1" xfId="0" applyNumberFormat="1" applyFont="1" applyBorder="1" applyAlignment="1" applyProtection="1">
      <alignment horizontal="center" vertical="top" wrapText="1"/>
    </xf>
    <xf numFmtId="3" fontId="8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vertical="top" wrapText="1"/>
    </xf>
    <xf numFmtId="4" fontId="2" fillId="0" borderId="1" xfId="0" applyNumberFormat="1" applyFont="1" applyBorder="1" applyAlignment="1" applyProtection="1">
      <alignment horizontal="center" vertical="top" wrapText="1"/>
    </xf>
    <xf numFmtId="4" fontId="2" fillId="2" borderId="1" xfId="0" applyNumberFormat="1" applyFont="1" applyFill="1" applyBorder="1" applyAlignment="1" applyProtection="1">
      <alignment vertical="top" wrapText="1"/>
    </xf>
    <xf numFmtId="3" fontId="2" fillId="0" borderId="1" xfId="0" applyNumberFormat="1" applyFont="1" applyBorder="1" applyAlignment="1" applyProtection="1">
      <alignment horizontal="center" vertical="top" wrapText="1"/>
    </xf>
    <xf numFmtId="3" fontId="2" fillId="2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2" fillId="0" borderId="1" xfId="0" applyFont="1" applyBorder="1" applyAlignment="1" applyProtection="1">
      <alignment wrapText="1"/>
    </xf>
    <xf numFmtId="4" fontId="2" fillId="2" borderId="1" xfId="0" applyNumberFormat="1" applyFont="1" applyFill="1" applyBorder="1" applyAlignment="1" applyProtection="1">
      <alignment horizontal="center" vertical="top" wrapText="1"/>
    </xf>
    <xf numFmtId="0" fontId="9" fillId="0" borderId="1" xfId="0" applyFont="1" applyBorder="1" applyAlignment="1" applyProtection="1">
      <alignment vertical="top" wrapText="1"/>
    </xf>
    <xf numFmtId="0" fontId="9" fillId="0" borderId="1" xfId="0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" fontId="9" fillId="0" borderId="1" xfId="0" applyNumberFormat="1" applyFont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center" vertical="top" wrapText="1"/>
    </xf>
    <xf numFmtId="3" fontId="9" fillId="0" borderId="1" xfId="0" applyNumberFormat="1" applyFont="1" applyBorder="1" applyAlignment="1" applyProtection="1">
      <alignment horizontal="center" vertical="top" wrapText="1"/>
    </xf>
    <xf numFmtId="3" fontId="9" fillId="2" borderId="1" xfId="0" applyNumberFormat="1" applyFont="1" applyFill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vertical="top"/>
    </xf>
    <xf numFmtId="0" fontId="2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 vertical="top"/>
    </xf>
    <xf numFmtId="0" fontId="10" fillId="0" borderId="1" xfId="0" applyFont="1" applyBorder="1" applyAlignment="1" applyProtection="1">
      <alignment vertical="top" wrapText="1"/>
    </xf>
    <xf numFmtId="0" fontId="8" fillId="0" borderId="1" xfId="0" applyFont="1" applyBorder="1" applyAlignment="1" applyProtection="1">
      <alignment horizontal="center" vertical="top"/>
    </xf>
    <xf numFmtId="0" fontId="12" fillId="0" borderId="0" xfId="0" applyFont="1" applyAlignment="1" applyProtection="1"/>
    <xf numFmtId="0" fontId="13" fillId="0" borderId="1" xfId="0" applyFont="1" applyBorder="1" applyAlignment="1" applyProtection="1">
      <alignment horizontal="left" vertical="top" wrapText="1"/>
    </xf>
    <xf numFmtId="0" fontId="14" fillId="0" borderId="1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center" wrapText="1"/>
    </xf>
    <xf numFmtId="4" fontId="3" fillId="0" borderId="0" xfId="0" applyNumberFormat="1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2" borderId="0" xfId="0" applyFont="1" applyFill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/>
    <xf numFmtId="49" fontId="3" fillId="0" borderId="0" xfId="0" applyNumberFormat="1" applyFont="1" applyAlignment="1" applyProtection="1"/>
    <xf numFmtId="4" fontId="3" fillId="0" borderId="0" xfId="0" applyNumberFormat="1" applyFont="1" applyAlignment="1" applyProtection="1"/>
    <xf numFmtId="4" fontId="3" fillId="2" borderId="0" xfId="0" applyNumberFormat="1" applyFont="1" applyFill="1" applyAlignment="1" applyProtection="1"/>
    <xf numFmtId="0" fontId="3" fillId="2" borderId="0" xfId="0" applyFont="1" applyFill="1" applyAlignment="1" applyProtection="1"/>
    <xf numFmtId="0" fontId="7" fillId="0" borderId="0" xfId="0" applyFont="1" applyAlignment="1" applyProtection="1"/>
    <xf numFmtId="0" fontId="2" fillId="0" borderId="1" xfId="0" applyFont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 vertical="top" wrapText="1"/>
    </xf>
    <xf numFmtId="0" fontId="10" fillId="0" borderId="1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wrapText="1"/>
    </xf>
    <xf numFmtId="0" fontId="3" fillId="0" borderId="0" xfId="0" applyFont="1" applyBorder="1" applyAlignment="1" applyProtection="1"/>
    <xf numFmtId="0" fontId="2" fillId="0" borderId="1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horizontal="left" vertical="top" wrapText="1"/>
    </xf>
    <xf numFmtId="0" fontId="8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wrapText="1"/>
    </xf>
    <xf numFmtId="164" fontId="2" fillId="0" borderId="1" xfId="0" applyNumberFormat="1" applyFont="1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 vertical="top"/>
    </xf>
    <xf numFmtId="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5"/>
  <sheetViews>
    <sheetView tabSelected="1" view="pageBreakPreview" topLeftCell="B1" zoomScale="90" zoomScalePageLayoutView="90" workbookViewId="0">
      <selection activeCell="H6" sqref="H6"/>
    </sheetView>
  </sheetViews>
  <sheetFormatPr defaultColWidth="8.7109375" defaultRowHeight="15.75"/>
  <cols>
    <col min="1" max="1" width="19.140625" style="1" hidden="1" customWidth="1"/>
    <col min="2" max="2" width="41.42578125" style="1" customWidth="1"/>
    <col min="3" max="3" width="20" style="1" customWidth="1"/>
    <col min="4" max="5" width="8.7109375" style="1" hidden="1"/>
    <col min="6" max="6" width="13.42578125" style="1" hidden="1" customWidth="1"/>
    <col min="7" max="7" width="8.7109375" style="1" hidden="1"/>
    <col min="8" max="8" width="14.85546875" style="2" customWidth="1"/>
    <col min="9" max="9" width="16.7109375" style="2" customWidth="1"/>
    <col min="10" max="10" width="17.42578125" style="2" customWidth="1"/>
    <col min="11" max="11" width="16.5703125" style="3" customWidth="1"/>
    <col min="12" max="12" width="16.7109375" style="3" customWidth="1"/>
    <col min="13" max="13" width="17.5703125" style="2" customWidth="1"/>
    <col min="14" max="15" width="13.28515625" style="1" hidden="1" customWidth="1"/>
    <col min="16" max="16" width="26.7109375" style="1" hidden="1" customWidth="1"/>
    <col min="17" max="17" width="13.28515625" style="1" hidden="1" customWidth="1"/>
    <col min="18" max="18" width="13.28515625" style="4" hidden="1" customWidth="1"/>
    <col min="19" max="19" width="26.7109375" style="1" hidden="1" customWidth="1"/>
    <col min="20" max="20" width="52.140625" style="5" customWidth="1"/>
    <col min="21" max="21" width="14" style="1" hidden="1" customWidth="1"/>
    <col min="22" max="22" width="13.5703125" style="1" customWidth="1"/>
    <col min="23" max="23" width="12.28515625" style="1" customWidth="1"/>
    <col min="24" max="24" width="13.140625" style="1" customWidth="1"/>
    <col min="25" max="16384" width="8.7109375" style="1"/>
  </cols>
  <sheetData>
    <row r="1" spans="1:21" ht="18.75">
      <c r="T1" s="78" t="s">
        <v>0</v>
      </c>
      <c r="U1" s="78"/>
    </row>
    <row r="2" spans="1:21" ht="18.75">
      <c r="T2" s="78" t="s">
        <v>1</v>
      </c>
      <c r="U2" s="78"/>
    </row>
    <row r="3" spans="1:21" ht="18.75">
      <c r="T3" s="78" t="s">
        <v>2</v>
      </c>
      <c r="U3" s="78"/>
    </row>
    <row r="4" spans="1:21" ht="18.75">
      <c r="T4" s="6" t="s">
        <v>3</v>
      </c>
      <c r="U4" s="6"/>
    </row>
    <row r="5" spans="1:21" ht="18.75">
      <c r="T5" s="78" t="s">
        <v>77</v>
      </c>
      <c r="U5" s="78"/>
    </row>
    <row r="6" spans="1:21" ht="18.75">
      <c r="T6" s="7"/>
      <c r="U6" s="8"/>
    </row>
    <row r="7" spans="1:21" ht="18.75">
      <c r="T7" s="78" t="s">
        <v>4</v>
      </c>
      <c r="U7" s="78"/>
    </row>
    <row r="8" spans="1:21" ht="18.75">
      <c r="T8" s="6" t="s">
        <v>5</v>
      </c>
      <c r="U8" s="6"/>
    </row>
    <row r="9" spans="1:21" ht="42.75" customHeight="1">
      <c r="J9" s="71"/>
      <c r="K9" s="71"/>
      <c r="M9" s="9"/>
      <c r="N9" s="10"/>
      <c r="O9" s="10"/>
      <c r="P9" s="10"/>
      <c r="Q9" s="10"/>
      <c r="T9" s="72" t="s">
        <v>6</v>
      </c>
      <c r="U9" s="72"/>
    </row>
    <row r="10" spans="1:21" ht="28.5" customHeight="1">
      <c r="A10" s="73" t="s">
        <v>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</row>
    <row r="11" spans="1:21" ht="22.5">
      <c r="A11" s="73" t="s">
        <v>8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</row>
    <row r="12" spans="1:21" ht="16.5" customHeight="1"/>
    <row r="13" spans="1:21" ht="32.25" customHeight="1">
      <c r="A13" s="74" t="s">
        <v>9</v>
      </c>
      <c r="B13" s="75" t="s">
        <v>10</v>
      </c>
      <c r="C13" s="75" t="s">
        <v>11</v>
      </c>
      <c r="D13" s="76" t="s">
        <v>12</v>
      </c>
      <c r="E13" s="76"/>
      <c r="F13" s="76"/>
      <c r="G13" s="76"/>
      <c r="H13" s="74" t="s">
        <v>13</v>
      </c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5" t="s">
        <v>14</v>
      </c>
      <c r="T13" s="75" t="s">
        <v>15</v>
      </c>
      <c r="U13" s="77" t="s">
        <v>16</v>
      </c>
    </row>
    <row r="14" spans="1:21" ht="35.25" customHeight="1">
      <c r="A14" s="74"/>
      <c r="B14" s="75"/>
      <c r="C14" s="75"/>
      <c r="D14" s="11" t="s">
        <v>17</v>
      </c>
      <c r="E14" s="11" t="s">
        <v>18</v>
      </c>
      <c r="F14" s="11" t="s">
        <v>19</v>
      </c>
      <c r="G14" s="11" t="s">
        <v>20</v>
      </c>
      <c r="H14" s="12">
        <v>2022</v>
      </c>
      <c r="I14" s="12">
        <v>2023</v>
      </c>
      <c r="J14" s="12">
        <v>2024</v>
      </c>
      <c r="K14" s="13">
        <v>2025</v>
      </c>
      <c r="L14" s="13">
        <v>2026</v>
      </c>
      <c r="M14" s="12">
        <v>2027</v>
      </c>
      <c r="N14" s="11"/>
      <c r="O14" s="11"/>
      <c r="P14" s="11"/>
      <c r="Q14" s="11">
        <v>2022</v>
      </c>
      <c r="R14" s="14">
        <v>2023</v>
      </c>
      <c r="S14" s="75"/>
      <c r="T14" s="75"/>
      <c r="U14" s="77"/>
    </row>
    <row r="15" spans="1:21">
      <c r="A15" s="15">
        <v>1</v>
      </c>
      <c r="B15" s="15">
        <v>1</v>
      </c>
      <c r="C15" s="15">
        <v>2</v>
      </c>
      <c r="D15" s="15">
        <v>4</v>
      </c>
      <c r="E15" s="15">
        <v>5</v>
      </c>
      <c r="F15" s="15">
        <v>6</v>
      </c>
      <c r="G15" s="15">
        <v>7</v>
      </c>
      <c r="H15" s="16">
        <v>3</v>
      </c>
      <c r="I15" s="16">
        <v>4</v>
      </c>
      <c r="J15" s="16">
        <v>5</v>
      </c>
      <c r="K15" s="17">
        <v>6</v>
      </c>
      <c r="L15" s="17">
        <v>7</v>
      </c>
      <c r="M15" s="16">
        <v>8</v>
      </c>
      <c r="N15" s="15"/>
      <c r="O15" s="15"/>
      <c r="P15" s="15"/>
      <c r="Q15" s="15"/>
      <c r="R15" s="18">
        <v>10</v>
      </c>
      <c r="S15" s="15">
        <v>11</v>
      </c>
      <c r="T15" s="15">
        <v>9</v>
      </c>
      <c r="U15" s="15">
        <v>13</v>
      </c>
    </row>
    <row r="16" spans="1:21" ht="53.85" customHeight="1">
      <c r="A16" s="67"/>
      <c r="B16" s="67" t="s">
        <v>21</v>
      </c>
      <c r="C16" s="19" t="s">
        <v>22</v>
      </c>
      <c r="D16" s="20" t="s">
        <v>23</v>
      </c>
      <c r="E16" s="20" t="s">
        <v>23</v>
      </c>
      <c r="F16" s="20" t="s">
        <v>23</v>
      </c>
      <c r="G16" s="20" t="s">
        <v>23</v>
      </c>
      <c r="H16" s="21">
        <f>H18+H19</f>
        <v>5224610.0999999996</v>
      </c>
      <c r="I16" s="21">
        <f>I18+I19</f>
        <v>5067676.09</v>
      </c>
      <c r="J16" s="21">
        <f>J18+J19+J17</f>
        <v>5505949.2300000004</v>
      </c>
      <c r="K16" s="22">
        <f>K18+K19</f>
        <v>4033900.3</v>
      </c>
      <c r="L16" s="21">
        <f>L18+L19</f>
        <v>2233374.64</v>
      </c>
      <c r="M16" s="21">
        <f>M18+M19</f>
        <v>2053301.5</v>
      </c>
      <c r="N16" s="23"/>
      <c r="O16" s="23"/>
      <c r="P16" s="23"/>
      <c r="Q16" s="23">
        <f>Q20</f>
        <v>1494500</v>
      </c>
      <c r="R16" s="24">
        <f>R20</f>
        <v>1494500</v>
      </c>
      <c r="S16" s="68"/>
      <c r="T16" s="69"/>
      <c r="U16" s="70"/>
    </row>
    <row r="17" spans="1:24" s="31" customFormat="1" ht="31.5">
      <c r="A17" s="67"/>
      <c r="B17" s="67"/>
      <c r="C17" s="25" t="s">
        <v>24</v>
      </c>
      <c r="D17" s="15"/>
      <c r="E17" s="15"/>
      <c r="F17" s="15"/>
      <c r="G17" s="15"/>
      <c r="H17" s="26"/>
      <c r="I17" s="26"/>
      <c r="J17" s="27">
        <f>J39</f>
        <v>250000</v>
      </c>
      <c r="K17" s="28"/>
      <c r="L17" s="26"/>
      <c r="M17" s="26"/>
      <c r="N17" s="29"/>
      <c r="O17" s="29"/>
      <c r="P17" s="29"/>
      <c r="Q17" s="29"/>
      <c r="R17" s="30"/>
      <c r="S17" s="68"/>
      <c r="T17" s="69"/>
      <c r="U17" s="70"/>
    </row>
    <row r="18" spans="1:24" ht="31.5">
      <c r="A18" s="67"/>
      <c r="B18" s="67"/>
      <c r="C18" s="32" t="s">
        <v>25</v>
      </c>
      <c r="D18" s="20"/>
      <c r="E18" s="20"/>
      <c r="F18" s="20"/>
      <c r="G18" s="20"/>
      <c r="H18" s="27">
        <f>H28+H30</f>
        <v>1000000</v>
      </c>
      <c r="I18" s="27">
        <f>I28+I30+I33</f>
        <v>802589</v>
      </c>
      <c r="J18" s="27">
        <f>J28+J30+J40+J33</f>
        <v>2391500</v>
      </c>
      <c r="K18" s="33">
        <f>K33</f>
        <v>1362000</v>
      </c>
      <c r="L18" s="27"/>
      <c r="M18" s="27"/>
      <c r="N18" s="29"/>
      <c r="O18" s="29"/>
      <c r="P18" s="29"/>
      <c r="Q18" s="29">
        <v>0</v>
      </c>
      <c r="R18" s="30">
        <v>0</v>
      </c>
      <c r="S18" s="68"/>
      <c r="T18" s="69"/>
      <c r="U18" s="70"/>
    </row>
    <row r="19" spans="1:24" ht="19.5" customHeight="1">
      <c r="A19" s="67"/>
      <c r="B19" s="67"/>
      <c r="C19" s="25" t="s">
        <v>26</v>
      </c>
      <c r="D19" s="20"/>
      <c r="E19" s="20"/>
      <c r="F19" s="20"/>
      <c r="G19" s="20"/>
      <c r="H19" s="27">
        <f>H22+H25+H29+H31+H37+H26+H27+H32</f>
        <v>4224610.0999999996</v>
      </c>
      <c r="I19" s="27">
        <f>I22+I25+I29+I31+I37+I34+I35</f>
        <v>4265087.09</v>
      </c>
      <c r="J19" s="27">
        <f>J22+J25+J29+J31+J34+J37+J41</f>
        <v>2864449.23</v>
      </c>
      <c r="K19" s="33">
        <f>K22+K25+K26+K27+K29+K32+K34+K35+K37+K41</f>
        <v>2671900.2999999998</v>
      </c>
      <c r="L19" s="27">
        <f>L22+L25+L26+L27+L29+L32+L34+L35+L37+L41</f>
        <v>2233374.64</v>
      </c>
      <c r="M19" s="27">
        <f>M22+M25+M26+M27+M29+M32+M34+M35+M37+M41</f>
        <v>2053301.5</v>
      </c>
      <c r="N19" s="29"/>
      <c r="O19" s="29"/>
      <c r="P19" s="29"/>
      <c r="Q19" s="29">
        <f>Q20</f>
        <v>1494500</v>
      </c>
      <c r="R19" s="30">
        <f>R20</f>
        <v>1494500</v>
      </c>
      <c r="S19" s="68"/>
      <c r="T19" s="69"/>
      <c r="U19" s="70"/>
    </row>
    <row r="20" spans="1:24" ht="19.5" customHeight="1">
      <c r="A20" s="67"/>
      <c r="B20" s="67"/>
      <c r="C20" s="25" t="s">
        <v>27</v>
      </c>
      <c r="D20" s="15"/>
      <c r="E20" s="15"/>
      <c r="F20" s="15"/>
      <c r="G20" s="15"/>
      <c r="H20" s="27">
        <f>SUM(H36+H24+H21)</f>
        <v>5224610.0999999996</v>
      </c>
      <c r="I20" s="27">
        <f>I21+I24+I36</f>
        <v>5067676.09</v>
      </c>
      <c r="J20" s="27">
        <f>J22+J25+J26+J27+J28+J29+J32+J33+J34+J35+J37+J39+J40+J41</f>
        <v>5505949.2300000004</v>
      </c>
      <c r="K20" s="33">
        <f>K22+K25+K26+K27+K28+K29+K32+K33+K34+K35+K37+K39+K40+K41</f>
        <v>4033900.3</v>
      </c>
      <c r="L20" s="27">
        <f>L22+L25+L26+L27+L28+L29+L32+L33+L34+L35+L37+L39+L40+L41</f>
        <v>2233374.64</v>
      </c>
      <c r="M20" s="27">
        <f>M22+M25+M26+M27+M28+M29+M32+M33+M34+M35+M37+M39+M40+M41</f>
        <v>2053301.5</v>
      </c>
      <c r="N20" s="29"/>
      <c r="O20" s="29"/>
      <c r="P20" s="29"/>
      <c r="Q20" s="29">
        <f>Q21+Q24+Q36</f>
        <v>1494500</v>
      </c>
      <c r="R20" s="30">
        <f>R21+R24+R36</f>
        <v>1494500</v>
      </c>
      <c r="S20" s="68"/>
      <c r="T20" s="69"/>
      <c r="U20" s="70"/>
    </row>
    <row r="21" spans="1:24" ht="33.950000000000003" customHeight="1">
      <c r="A21" s="34" t="s">
        <v>28</v>
      </c>
      <c r="B21" s="34" t="s">
        <v>29</v>
      </c>
      <c r="C21" s="34"/>
      <c r="D21" s="35"/>
      <c r="E21" s="35"/>
      <c r="F21" s="36" t="s">
        <v>30</v>
      </c>
      <c r="G21" s="35"/>
      <c r="H21" s="37">
        <f t="shared" ref="H21:M21" si="0">H22</f>
        <v>1768703</v>
      </c>
      <c r="I21" s="37">
        <f t="shared" si="0"/>
        <v>2820973.4</v>
      </c>
      <c r="J21" s="37">
        <f t="shared" si="0"/>
        <v>2540411.23</v>
      </c>
      <c r="K21" s="38">
        <f t="shared" si="0"/>
        <v>2644124.46</v>
      </c>
      <c r="L21" s="37">
        <f t="shared" si="0"/>
        <v>2233374.64</v>
      </c>
      <c r="M21" s="37">
        <f t="shared" si="0"/>
        <v>2053301.5</v>
      </c>
      <c r="N21" s="39"/>
      <c r="O21" s="39"/>
      <c r="P21" s="39"/>
      <c r="Q21" s="39">
        <f>Q22</f>
        <v>1419500</v>
      </c>
      <c r="R21" s="40">
        <f>R22</f>
        <v>1419500</v>
      </c>
      <c r="S21" s="65" t="s">
        <v>31</v>
      </c>
      <c r="T21" s="41"/>
      <c r="U21" s="41"/>
      <c r="V21" s="2"/>
      <c r="W21" s="2"/>
      <c r="X21" s="2"/>
    </row>
    <row r="22" spans="1:24" ht="68.849999999999994" customHeight="1">
      <c r="A22" s="25"/>
      <c r="B22" s="25" t="s">
        <v>32</v>
      </c>
      <c r="C22" s="25" t="s">
        <v>27</v>
      </c>
      <c r="D22" s="15">
        <v>905</v>
      </c>
      <c r="E22" s="16" t="s">
        <v>33</v>
      </c>
      <c r="F22" s="16" t="s">
        <v>34</v>
      </c>
      <c r="G22" s="15">
        <v>621</v>
      </c>
      <c r="H22" s="27">
        <v>1768703</v>
      </c>
      <c r="I22" s="27">
        <f>2427773.4+263000+130200</f>
        <v>2820973.4</v>
      </c>
      <c r="J22" s="27">
        <v>2540411.23</v>
      </c>
      <c r="K22" s="33">
        <f>2637924.46+6200</f>
        <v>2644124.46</v>
      </c>
      <c r="L22" s="33">
        <v>2233374.64</v>
      </c>
      <c r="M22" s="27">
        <v>2053301.5</v>
      </c>
      <c r="N22" s="29"/>
      <c r="O22" s="29"/>
      <c r="P22" s="29"/>
      <c r="Q22" s="29">
        <v>1419500</v>
      </c>
      <c r="R22" s="30">
        <v>1419500</v>
      </c>
      <c r="S22" s="65"/>
      <c r="T22" s="61" t="s">
        <v>35</v>
      </c>
      <c r="U22" s="60" t="s">
        <v>36</v>
      </c>
    </row>
    <row r="23" spans="1:24" ht="64.5" hidden="1" customHeight="1">
      <c r="A23" s="42"/>
      <c r="B23" s="25" t="s">
        <v>37</v>
      </c>
      <c r="C23" s="44" t="s">
        <v>38</v>
      </c>
      <c r="D23" s="15">
        <v>905</v>
      </c>
      <c r="E23" s="16" t="s">
        <v>33</v>
      </c>
      <c r="F23" s="16" t="s">
        <v>39</v>
      </c>
      <c r="G23" s="15">
        <v>621</v>
      </c>
      <c r="H23" s="27">
        <v>0</v>
      </c>
      <c r="I23" s="27">
        <v>0</v>
      </c>
      <c r="J23" s="27">
        <v>0</v>
      </c>
      <c r="K23" s="33">
        <v>0</v>
      </c>
      <c r="L23" s="33">
        <v>0</v>
      </c>
      <c r="M23" s="27">
        <v>0</v>
      </c>
      <c r="N23" s="29"/>
      <c r="O23" s="29"/>
      <c r="P23" s="29"/>
      <c r="Q23" s="29">
        <v>0</v>
      </c>
      <c r="R23" s="30">
        <v>0</v>
      </c>
      <c r="S23" s="65"/>
      <c r="T23" s="61"/>
      <c r="U23" s="60"/>
    </row>
    <row r="24" spans="1:24" s="46" customFormat="1" ht="56.45" customHeight="1">
      <c r="A24" s="34"/>
      <c r="B24" s="34" t="s">
        <v>40</v>
      </c>
      <c r="C24" s="34"/>
      <c r="D24" s="35"/>
      <c r="E24" s="36"/>
      <c r="F24" s="36"/>
      <c r="G24" s="35"/>
      <c r="H24" s="37">
        <f>H25+H28+H29+H30+H31+H26+H27+H32</f>
        <v>3390908</v>
      </c>
      <c r="I24" s="37">
        <f>SUM(I25:I35)</f>
        <v>2181702.69</v>
      </c>
      <c r="J24" s="37">
        <f>SUM(J25:J35)</f>
        <v>2607055</v>
      </c>
      <c r="K24" s="38"/>
      <c r="L24" s="37"/>
      <c r="M24" s="37"/>
      <c r="N24" s="39"/>
      <c r="O24" s="39"/>
      <c r="P24" s="39"/>
      <c r="Q24" s="39">
        <f>Q25</f>
        <v>10000</v>
      </c>
      <c r="R24" s="40">
        <f>R25</f>
        <v>10000</v>
      </c>
      <c r="S24" s="65"/>
      <c r="T24" s="45"/>
      <c r="U24" s="60">
        <v>1</v>
      </c>
    </row>
    <row r="25" spans="1:24" ht="58.9" customHeight="1">
      <c r="A25" s="25"/>
      <c r="B25" s="25" t="s">
        <v>41</v>
      </c>
      <c r="C25" s="25" t="s">
        <v>42</v>
      </c>
      <c r="D25" s="15">
        <v>905</v>
      </c>
      <c r="E25" s="16" t="s">
        <v>33</v>
      </c>
      <c r="F25" s="16" t="s">
        <v>43</v>
      </c>
      <c r="G25" s="15">
        <v>622</v>
      </c>
      <c r="H25" s="27">
        <v>12500</v>
      </c>
      <c r="I25" s="27"/>
      <c r="J25" s="27">
        <v>169300</v>
      </c>
      <c r="K25" s="33"/>
      <c r="L25" s="33"/>
      <c r="M25" s="27"/>
      <c r="N25" s="29"/>
      <c r="O25" s="29"/>
      <c r="P25" s="29"/>
      <c r="Q25" s="29">
        <v>10000</v>
      </c>
      <c r="R25" s="30">
        <v>10000</v>
      </c>
      <c r="S25" s="65"/>
      <c r="T25" s="42" t="s">
        <v>44</v>
      </c>
      <c r="U25" s="60"/>
    </row>
    <row r="26" spans="1:24" ht="43.15" customHeight="1">
      <c r="A26" s="25"/>
      <c r="B26" s="25" t="s">
        <v>45</v>
      </c>
      <c r="C26" s="25" t="s">
        <v>27</v>
      </c>
      <c r="D26" s="15"/>
      <c r="E26" s="16"/>
      <c r="F26" s="16"/>
      <c r="G26" s="15"/>
      <c r="H26" s="27">
        <v>80000</v>
      </c>
      <c r="I26" s="27"/>
      <c r="J26" s="27"/>
      <c r="K26" s="33"/>
      <c r="L26" s="33"/>
      <c r="M26" s="27"/>
      <c r="N26" s="29"/>
      <c r="O26" s="29"/>
      <c r="P26" s="29"/>
      <c r="Q26" s="29"/>
      <c r="R26" s="30"/>
      <c r="S26" s="65"/>
      <c r="T26" s="42" t="s">
        <v>46</v>
      </c>
      <c r="U26" s="60"/>
    </row>
    <row r="27" spans="1:24" ht="35.25" customHeight="1">
      <c r="A27" s="25"/>
      <c r="B27" s="25" t="s">
        <v>47</v>
      </c>
      <c r="C27" s="25" t="s">
        <v>27</v>
      </c>
      <c r="D27" s="15"/>
      <c r="E27" s="16"/>
      <c r="F27" s="16"/>
      <c r="G27" s="15"/>
      <c r="H27" s="27">
        <v>128000</v>
      </c>
      <c r="I27" s="27"/>
      <c r="J27" s="27"/>
      <c r="K27" s="33"/>
      <c r="L27" s="33"/>
      <c r="M27" s="27"/>
      <c r="N27" s="29"/>
      <c r="O27" s="29"/>
      <c r="P27" s="29"/>
      <c r="Q27" s="29"/>
      <c r="R27" s="30"/>
      <c r="S27" s="65"/>
      <c r="T27" s="42" t="s">
        <v>48</v>
      </c>
      <c r="U27" s="60"/>
    </row>
    <row r="28" spans="1:24" ht="42.2" customHeight="1">
      <c r="A28" s="61"/>
      <c r="B28" s="25" t="s">
        <v>49</v>
      </c>
      <c r="C28" s="44" t="s">
        <v>38</v>
      </c>
      <c r="D28" s="15"/>
      <c r="E28" s="16"/>
      <c r="F28" s="16"/>
      <c r="G28" s="15"/>
      <c r="H28" s="27">
        <v>1000000</v>
      </c>
      <c r="I28" s="27"/>
      <c r="J28" s="27"/>
      <c r="K28" s="33"/>
      <c r="L28" s="33"/>
      <c r="M28" s="27"/>
      <c r="N28" s="29"/>
      <c r="O28" s="29"/>
      <c r="P28" s="29"/>
      <c r="Q28" s="29">
        <v>0</v>
      </c>
      <c r="R28" s="30">
        <v>0</v>
      </c>
      <c r="S28" s="65"/>
      <c r="T28" s="61" t="s">
        <v>50</v>
      </c>
      <c r="U28" s="60"/>
    </row>
    <row r="29" spans="1:24" ht="57.95" customHeight="1">
      <c r="A29" s="61"/>
      <c r="B29" s="25" t="s">
        <v>51</v>
      </c>
      <c r="C29" s="25" t="s">
        <v>42</v>
      </c>
      <c r="D29" s="15"/>
      <c r="E29" s="16"/>
      <c r="F29" s="16"/>
      <c r="G29" s="15"/>
      <c r="H29" s="27">
        <v>20408</v>
      </c>
      <c r="I29" s="27"/>
      <c r="J29" s="27"/>
      <c r="K29" s="33"/>
      <c r="L29" s="33"/>
      <c r="M29" s="27"/>
      <c r="N29" s="29"/>
      <c r="O29" s="29"/>
      <c r="P29" s="29"/>
      <c r="Q29" s="29">
        <v>0</v>
      </c>
      <c r="R29" s="30">
        <v>0</v>
      </c>
      <c r="S29" s="65"/>
      <c r="T29" s="61"/>
      <c r="U29" s="60"/>
    </row>
    <row r="30" spans="1:24" ht="78.75" hidden="1" customHeight="1">
      <c r="A30" s="61"/>
      <c r="B30" s="25" t="s">
        <v>52</v>
      </c>
      <c r="C30" s="44" t="s">
        <v>38</v>
      </c>
      <c r="D30" s="15"/>
      <c r="E30" s="16"/>
      <c r="F30" s="16"/>
      <c r="G30" s="15"/>
      <c r="H30" s="27">
        <v>0</v>
      </c>
      <c r="I30" s="27"/>
      <c r="J30" s="27"/>
      <c r="K30" s="33"/>
      <c r="L30" s="33"/>
      <c r="M30" s="27"/>
      <c r="N30" s="29"/>
      <c r="O30" s="29"/>
      <c r="P30" s="29"/>
      <c r="Q30" s="29"/>
      <c r="R30" s="30"/>
      <c r="S30" s="65"/>
      <c r="T30" s="61" t="s">
        <v>53</v>
      </c>
      <c r="U30" s="60"/>
    </row>
    <row r="31" spans="1:24" ht="78.75" hidden="1">
      <c r="A31" s="61"/>
      <c r="B31" s="25" t="s">
        <v>54</v>
      </c>
      <c r="C31" s="25" t="s">
        <v>42</v>
      </c>
      <c r="D31" s="15"/>
      <c r="E31" s="16"/>
      <c r="F31" s="16"/>
      <c r="G31" s="15"/>
      <c r="H31" s="27">
        <v>0</v>
      </c>
      <c r="I31" s="27"/>
      <c r="J31" s="27"/>
      <c r="K31" s="33"/>
      <c r="L31" s="33"/>
      <c r="M31" s="27"/>
      <c r="N31" s="29"/>
      <c r="O31" s="29"/>
      <c r="P31" s="29"/>
      <c r="Q31" s="29"/>
      <c r="R31" s="30"/>
      <c r="S31" s="65"/>
      <c r="T31" s="61"/>
      <c r="U31" s="60"/>
    </row>
    <row r="32" spans="1:24" ht="54.75" customHeight="1">
      <c r="A32" s="42"/>
      <c r="B32" s="47" t="s">
        <v>55</v>
      </c>
      <c r="C32" s="25" t="s">
        <v>27</v>
      </c>
      <c r="D32" s="15">
        <v>905</v>
      </c>
      <c r="E32" s="16" t="s">
        <v>33</v>
      </c>
      <c r="F32" s="16" t="s">
        <v>56</v>
      </c>
      <c r="G32" s="15">
        <v>622</v>
      </c>
      <c r="H32" s="27">
        <v>2150000</v>
      </c>
      <c r="I32" s="27"/>
      <c r="J32" s="27"/>
      <c r="K32" s="33"/>
      <c r="L32" s="33"/>
      <c r="M32" s="27"/>
      <c r="N32" s="29"/>
      <c r="O32" s="29"/>
      <c r="P32" s="29"/>
      <c r="Q32" s="29"/>
      <c r="R32" s="30"/>
      <c r="S32" s="65"/>
      <c r="T32" s="48" t="s">
        <v>57</v>
      </c>
      <c r="U32" s="60"/>
    </row>
    <row r="33" spans="1:21" ht="42.2" customHeight="1">
      <c r="A33" s="42"/>
      <c r="B33" s="47" t="s">
        <v>58</v>
      </c>
      <c r="C33" s="44" t="s">
        <v>38</v>
      </c>
      <c r="D33" s="15">
        <v>905</v>
      </c>
      <c r="E33" s="16" t="s">
        <v>33</v>
      </c>
      <c r="F33" s="16" t="s">
        <v>59</v>
      </c>
      <c r="G33" s="15">
        <v>622</v>
      </c>
      <c r="H33" s="27"/>
      <c r="I33" s="27">
        <v>802589</v>
      </c>
      <c r="J33" s="27">
        <v>2389000</v>
      </c>
      <c r="K33" s="33">
        <f>1361016.33+983.67</f>
        <v>1362000</v>
      </c>
      <c r="L33" s="33"/>
      <c r="M33" s="27"/>
      <c r="N33" s="29"/>
      <c r="O33" s="29"/>
      <c r="P33" s="29"/>
      <c r="Q33" s="29"/>
      <c r="R33" s="30"/>
      <c r="S33" s="65"/>
      <c r="T33" s="66" t="s">
        <v>60</v>
      </c>
      <c r="U33" s="43"/>
    </row>
    <row r="34" spans="1:21" ht="56.45" customHeight="1">
      <c r="A34" s="42"/>
      <c r="B34" s="47" t="s">
        <v>61</v>
      </c>
      <c r="C34" s="25" t="s">
        <v>27</v>
      </c>
      <c r="D34" s="15">
        <v>905</v>
      </c>
      <c r="E34" s="16" t="s">
        <v>33</v>
      </c>
      <c r="F34" s="16" t="s">
        <v>62</v>
      </c>
      <c r="G34" s="15">
        <v>622</v>
      </c>
      <c r="H34" s="27"/>
      <c r="I34" s="27">
        <v>16379</v>
      </c>
      <c r="J34" s="27">
        <v>48755</v>
      </c>
      <c r="K34" s="33">
        <v>27775.84</v>
      </c>
      <c r="L34" s="33"/>
      <c r="M34" s="27"/>
      <c r="N34" s="29"/>
      <c r="O34" s="29"/>
      <c r="P34" s="29"/>
      <c r="Q34" s="29"/>
      <c r="R34" s="30"/>
      <c r="S34" s="65"/>
      <c r="T34" s="66"/>
      <c r="U34" s="43"/>
    </row>
    <row r="35" spans="1:21" ht="106.9" customHeight="1">
      <c r="A35" s="42"/>
      <c r="B35" s="47" t="s">
        <v>63</v>
      </c>
      <c r="C35" s="25" t="s">
        <v>27</v>
      </c>
      <c r="D35" s="15"/>
      <c r="E35" s="16"/>
      <c r="F35" s="16"/>
      <c r="G35" s="15"/>
      <c r="H35" s="27"/>
      <c r="I35" s="27">
        <f>362972+1000000-237.31</f>
        <v>1362734.69</v>
      </c>
      <c r="J35" s="27"/>
      <c r="K35" s="33"/>
      <c r="L35" s="33"/>
      <c r="M35" s="27"/>
      <c r="N35" s="29"/>
      <c r="O35" s="29"/>
      <c r="P35" s="29"/>
      <c r="Q35" s="29"/>
      <c r="R35" s="30"/>
      <c r="S35" s="65"/>
      <c r="T35" s="47" t="s">
        <v>64</v>
      </c>
      <c r="U35" s="43"/>
    </row>
    <row r="36" spans="1:21" ht="44.85" customHeight="1">
      <c r="A36" s="34"/>
      <c r="B36" s="34" t="s">
        <v>65</v>
      </c>
      <c r="C36" s="34"/>
      <c r="D36" s="35"/>
      <c r="E36" s="36"/>
      <c r="F36" s="36"/>
      <c r="G36" s="35"/>
      <c r="H36" s="37">
        <f>H37</f>
        <v>64999.1</v>
      </c>
      <c r="I36" s="37">
        <f>I37</f>
        <v>65000</v>
      </c>
      <c r="J36" s="37">
        <f>J37</f>
        <v>100830</v>
      </c>
      <c r="K36" s="38"/>
      <c r="L36" s="37"/>
      <c r="M36" s="37"/>
      <c r="N36" s="39"/>
      <c r="O36" s="39"/>
      <c r="P36" s="39"/>
      <c r="Q36" s="39">
        <f>Q37</f>
        <v>65000</v>
      </c>
      <c r="R36" s="40">
        <f>R37</f>
        <v>65000</v>
      </c>
      <c r="S36" s="65"/>
      <c r="T36" s="15"/>
      <c r="U36" s="60">
        <v>2.2999999999999998</v>
      </c>
    </row>
    <row r="37" spans="1:21" ht="68.849999999999994" customHeight="1">
      <c r="A37" s="25"/>
      <c r="B37" s="25" t="s">
        <v>66</v>
      </c>
      <c r="C37" s="25" t="s">
        <v>42</v>
      </c>
      <c r="D37" s="15">
        <v>905</v>
      </c>
      <c r="E37" s="16" t="s">
        <v>33</v>
      </c>
      <c r="F37" s="16" t="s">
        <v>67</v>
      </c>
      <c r="G37" s="15">
        <v>622</v>
      </c>
      <c r="H37" s="27">
        <v>64999.1</v>
      </c>
      <c r="I37" s="27">
        <v>65000</v>
      </c>
      <c r="J37" s="27">
        <v>100830</v>
      </c>
      <c r="K37" s="33"/>
      <c r="L37" s="33"/>
      <c r="M37" s="27"/>
      <c r="N37" s="29"/>
      <c r="O37" s="29"/>
      <c r="P37" s="29"/>
      <c r="Q37" s="29">
        <v>65000</v>
      </c>
      <c r="R37" s="30">
        <v>65000</v>
      </c>
      <c r="S37" s="65"/>
      <c r="T37" s="44" t="s">
        <v>68</v>
      </c>
      <c r="U37" s="60"/>
    </row>
    <row r="38" spans="1:21" ht="32.25" customHeight="1">
      <c r="A38" s="34"/>
      <c r="B38" s="34" t="s">
        <v>69</v>
      </c>
      <c r="C38" s="34"/>
      <c r="D38" s="35"/>
      <c r="E38" s="36"/>
      <c r="F38" s="36"/>
      <c r="G38" s="35"/>
      <c r="H38" s="37"/>
      <c r="I38" s="37"/>
      <c r="J38" s="37">
        <f>J41+J39+J40</f>
        <v>257653</v>
      </c>
      <c r="K38" s="38"/>
      <c r="L38" s="37"/>
      <c r="M38" s="37"/>
      <c r="N38" s="39"/>
      <c r="O38" s="39"/>
      <c r="P38" s="39"/>
      <c r="Q38" s="39">
        <f>Q41</f>
        <v>65000</v>
      </c>
      <c r="R38" s="40">
        <f>R41</f>
        <v>65000</v>
      </c>
      <c r="S38" s="49"/>
      <c r="T38" s="15"/>
      <c r="U38" s="60">
        <v>2.2999999999999998</v>
      </c>
    </row>
    <row r="39" spans="1:21" ht="27.75" customHeight="1">
      <c r="A39" s="34"/>
      <c r="B39" s="61" t="s">
        <v>70</v>
      </c>
      <c r="C39" s="44" t="s">
        <v>71</v>
      </c>
      <c r="D39" s="15">
        <v>905</v>
      </c>
      <c r="E39" s="16" t="s">
        <v>33</v>
      </c>
      <c r="F39" s="16" t="s">
        <v>72</v>
      </c>
      <c r="G39" s="15">
        <v>622</v>
      </c>
      <c r="H39" s="27"/>
      <c r="I39" s="27"/>
      <c r="J39" s="27">
        <v>250000</v>
      </c>
      <c r="K39" s="33"/>
      <c r="L39" s="27"/>
      <c r="M39" s="27"/>
      <c r="N39" s="39"/>
      <c r="O39" s="39"/>
      <c r="P39" s="39"/>
      <c r="Q39" s="39"/>
      <c r="R39" s="40"/>
      <c r="S39" s="49"/>
      <c r="T39" s="62" t="s">
        <v>73</v>
      </c>
      <c r="U39" s="60"/>
    </row>
    <row r="40" spans="1:21" ht="31.5">
      <c r="A40" s="34"/>
      <c r="B40" s="61"/>
      <c r="C40" s="44" t="s">
        <v>38</v>
      </c>
      <c r="D40" s="15">
        <v>905</v>
      </c>
      <c r="E40" s="16" t="s">
        <v>33</v>
      </c>
      <c r="F40" s="16" t="s">
        <v>72</v>
      </c>
      <c r="G40" s="15">
        <v>622</v>
      </c>
      <c r="H40" s="27"/>
      <c r="I40" s="27"/>
      <c r="J40" s="27">
        <v>2500</v>
      </c>
      <c r="K40" s="33"/>
      <c r="L40" s="27"/>
      <c r="M40" s="27"/>
      <c r="N40" s="39"/>
      <c r="O40" s="39"/>
      <c r="P40" s="39"/>
      <c r="Q40" s="39"/>
      <c r="R40" s="40"/>
      <c r="S40" s="49"/>
      <c r="T40" s="62"/>
      <c r="U40" s="60"/>
    </row>
    <row r="41" spans="1:21" ht="31.5">
      <c r="A41" s="25"/>
      <c r="B41" s="61"/>
      <c r="C41" s="25" t="s">
        <v>27</v>
      </c>
      <c r="D41" s="15">
        <v>905</v>
      </c>
      <c r="E41" s="16" t="s">
        <v>33</v>
      </c>
      <c r="F41" s="16" t="s">
        <v>72</v>
      </c>
      <c r="G41" s="15">
        <v>622</v>
      </c>
      <c r="H41" s="27"/>
      <c r="I41" s="27"/>
      <c r="J41" s="27">
        <v>5153</v>
      </c>
      <c r="K41" s="33"/>
      <c r="L41" s="33"/>
      <c r="M41" s="27"/>
      <c r="N41" s="29"/>
      <c r="O41" s="29"/>
      <c r="P41" s="29"/>
      <c r="Q41" s="29">
        <v>65000</v>
      </c>
      <c r="R41" s="30">
        <v>65000</v>
      </c>
      <c r="S41" s="49"/>
      <c r="T41" s="62"/>
      <c r="U41" s="60"/>
    </row>
    <row r="43" spans="1:21" hidden="1"/>
    <row r="44" spans="1:21" ht="81.75" customHeight="1">
      <c r="A44" s="63" t="s">
        <v>74</v>
      </c>
      <c r="B44" s="63"/>
      <c r="C44" s="63"/>
      <c r="D44" s="63"/>
      <c r="E44" s="63"/>
      <c r="F44" s="63"/>
      <c r="G44" s="63"/>
      <c r="H44" s="63"/>
      <c r="I44" s="63"/>
      <c r="J44" s="63"/>
      <c r="K44" s="63"/>
      <c r="L44" s="50"/>
      <c r="M44" s="50"/>
      <c r="N44" s="51"/>
      <c r="O44" s="51"/>
      <c r="P44" s="51"/>
      <c r="Q44" s="51"/>
      <c r="R44" s="51"/>
      <c r="S44" s="52" t="s">
        <v>75</v>
      </c>
      <c r="T44" s="53" t="s">
        <v>76</v>
      </c>
    </row>
    <row r="45" spans="1:21" ht="18.75">
      <c r="A45" s="64"/>
      <c r="B45" s="64"/>
      <c r="C45" s="64"/>
      <c r="D45" s="54"/>
      <c r="E45" s="54"/>
      <c r="F45" s="55"/>
      <c r="G45" s="54"/>
      <c r="H45" s="56"/>
      <c r="I45" s="56"/>
      <c r="J45" s="56"/>
      <c r="K45" s="57"/>
      <c r="L45" s="57"/>
      <c r="M45" s="56"/>
      <c r="N45" s="54"/>
      <c r="O45" s="54"/>
      <c r="P45" s="54"/>
      <c r="Q45" s="54"/>
      <c r="R45" s="58"/>
      <c r="S45" s="59"/>
    </row>
  </sheetData>
  <mergeCells count="37">
    <mergeCell ref="T1:U1"/>
    <mergeCell ref="T2:U2"/>
    <mergeCell ref="T3:U3"/>
    <mergeCell ref="T5:U5"/>
    <mergeCell ref="T7:U7"/>
    <mergeCell ref="J9:K9"/>
    <mergeCell ref="T9:U9"/>
    <mergeCell ref="A10:U10"/>
    <mergeCell ref="A11:U11"/>
    <mergeCell ref="A13:A14"/>
    <mergeCell ref="B13:B14"/>
    <mergeCell ref="C13:C14"/>
    <mergeCell ref="D13:G13"/>
    <mergeCell ref="H13:R13"/>
    <mergeCell ref="S13:S14"/>
    <mergeCell ref="T13:T14"/>
    <mergeCell ref="U13:U14"/>
    <mergeCell ref="A16:A20"/>
    <mergeCell ref="B16:B20"/>
    <mergeCell ref="S16:S20"/>
    <mergeCell ref="T16:T20"/>
    <mergeCell ref="U16:U20"/>
    <mergeCell ref="S21:S37"/>
    <mergeCell ref="T22:T23"/>
    <mergeCell ref="U22:U23"/>
    <mergeCell ref="U24:U32"/>
    <mergeCell ref="A28:A29"/>
    <mergeCell ref="T28:T29"/>
    <mergeCell ref="A30:A31"/>
    <mergeCell ref="T30:T31"/>
    <mergeCell ref="T33:T34"/>
    <mergeCell ref="U36:U37"/>
    <mergeCell ref="U38:U41"/>
    <mergeCell ref="B39:B41"/>
    <mergeCell ref="T39:T41"/>
    <mergeCell ref="A44:K44"/>
    <mergeCell ref="A45:C45"/>
  </mergeCells>
  <pageMargins left="1.1812499999999999" right="0.59027777777777801" top="0.78749999999999998" bottom="0.78749999999999998" header="0.511811023622047" footer="0.511811023622047"/>
  <pageSetup paperSize="9" scale="59" fitToHeight="0" orientation="landscape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Ольга</dc:creator>
  <dc:description/>
  <cp:lastModifiedBy>Point-11</cp:lastModifiedBy>
  <cp:revision>35</cp:revision>
  <cp:lastPrinted>2025-11-21T02:01:00Z</cp:lastPrinted>
  <dcterms:created xsi:type="dcterms:W3CDTF">2015-11-04T05:41:40Z</dcterms:created>
  <dcterms:modified xsi:type="dcterms:W3CDTF">2025-11-21T02:01:02Z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